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65" windowWidth="15225" windowHeight="9750" activeTab="0"/>
  </bookViews>
  <sheets>
    <sheet name="MAF data" sheetId="1" r:id="rId1"/>
    <sheet name="MAF graph" sheetId="2" r:id="rId2"/>
    <sheet name="Load" sheetId="3" r:id="rId3"/>
  </sheets>
  <definedNames/>
  <calcPr fullCalcOnLoad="1"/>
</workbook>
</file>

<file path=xl/sharedStrings.xml><?xml version="1.0" encoding="utf-8"?>
<sst xmlns="http://schemas.openxmlformats.org/spreadsheetml/2006/main" count="32" uniqueCount="25">
  <si>
    <t>v</t>
  </si>
  <si>
    <t xml:space="preserve">Load  </t>
  </si>
  <si>
    <t>Kg/Hr</t>
  </si>
  <si>
    <t>RPM</t>
  </si>
  <si>
    <t>Bore</t>
  </si>
  <si>
    <t>Stroke</t>
  </si>
  <si>
    <t>CFM</t>
  </si>
  <si>
    <t>MAF flow</t>
  </si>
  <si>
    <t>Engine airflow requirement</t>
  </si>
  <si>
    <t>M</t>
  </si>
  <si>
    <t>Cells with white background are data entry fields. Cells with gray background are results. Do not try to enter data into the gray cells.</t>
  </si>
  <si>
    <t>Data point #</t>
  </si>
  <si>
    <t>Enter Pro-M data here</t>
  </si>
  <si>
    <t>Step 1) Enter you flow vs voltage data from your Pro-M data sheet into cells C5-D14. You want to use the columns titled Actual Flow and avg. 90 samples</t>
  </si>
  <si>
    <t>Step 2) Go to sheet MAF graph. Highlight the formula above the graph with your mouse. Copy the text with the Edit menu. Go back to the MAF Data sheet. Paste the text into cell F5.</t>
  </si>
  <si>
    <t xml:space="preserve">Step 3) Edit the text in cell F5. Delete the y at the beginning. Delete all of the x's, except the last one, and replace them with *C5^. Replace the last x with *C5. </t>
  </si>
  <si>
    <t>Step 4) The value of cell D5 and F5 should be almost exactly the same. (Within 0.5% of each other). If they're not, you probably made an error in editing the formula or the data is in error. If the data is in error, the two curves on the MAF graph will not overlay closely.</t>
  </si>
  <si>
    <t>Step 5) Copy the contents of cell F5 and paste them into cells F6-F14. The numbers in the two columns should match very closely.</t>
  </si>
  <si>
    <t>6th order fit</t>
  </si>
  <si>
    <t>Step 6) Copy the contents of cell F5 into J6. Edit cell J6 and replace all of the C5's with I6's. Then copy the contents of cell J6 and paste it into cells J7-J32.</t>
  </si>
  <si>
    <t xml:space="preserve">Cells I5-J34 now contain the data to be programmed into the MAF transfer function for your EEC-tuner. </t>
  </si>
  <si>
    <t>New Curve</t>
  </si>
  <si>
    <t xml:space="preserve">Percent Adjustment of Max Kg/Hr </t>
  </si>
  <si>
    <t>%</t>
  </si>
  <si>
    <t xml:space="preserve">Percent Adjustment of Min Kg/Hr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</si>
</sst>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
    <numFmt numFmtId="175" formatCode="0.0000"/>
    <numFmt numFmtId="176" formatCode="0.0%"/>
  </numFmts>
  <fonts count="12">
    <font>
      <sz val="10"/>
      <name val="Arial"/>
      <family val="0"/>
    </font>
    <font>
      <b/>
      <sz val="8"/>
      <name val="Arial"/>
      <family val="2"/>
    </font>
    <font>
      <b/>
      <sz val="9.75"/>
      <name val="Arial"/>
      <family val="2"/>
    </font>
    <font>
      <sz val="8"/>
      <name val="Arial"/>
      <family val="2"/>
    </font>
    <font>
      <sz val="9.75"/>
      <name val="Arial"/>
      <family val="2"/>
    </font>
    <font>
      <sz val="18.5"/>
      <name val="Arial"/>
      <family val="0"/>
    </font>
    <font>
      <sz val="15.25"/>
      <name val="Arial"/>
      <family val="0"/>
    </font>
    <font>
      <u val="single"/>
      <sz val="10"/>
      <color indexed="12"/>
      <name val="Arial"/>
      <family val="0"/>
    </font>
    <font>
      <u val="single"/>
      <sz val="10"/>
      <color indexed="36"/>
      <name val="Arial"/>
      <family val="0"/>
    </font>
    <font>
      <b/>
      <sz val="10"/>
      <name val="Arial"/>
      <family val="2"/>
    </font>
    <font>
      <vertAlign val="superscript"/>
      <sz val="8"/>
      <name val="Arial"/>
      <family val="2"/>
    </font>
    <font>
      <sz val="1"/>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style="thick"/>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72" fontId="0" fillId="0" borderId="0" xfId="0" applyNumberFormat="1" applyAlignment="1">
      <alignment horizontal="right"/>
    </xf>
    <xf numFmtId="173" fontId="0" fillId="0" borderId="0" xfId="0" applyNumberFormat="1" applyAlignment="1">
      <alignment horizontal="right"/>
    </xf>
    <xf numFmtId="0" fontId="0" fillId="0" borderId="0" xfId="0" applyAlignment="1">
      <alignment horizontal="center"/>
    </xf>
    <xf numFmtId="2"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0" fontId="0" fillId="0" borderId="0" xfId="0" applyAlignment="1">
      <alignment/>
    </xf>
    <xf numFmtId="172" fontId="0" fillId="0" borderId="0" xfId="0" applyNumberFormat="1" applyAlignment="1">
      <alignment/>
    </xf>
    <xf numFmtId="1" fontId="0" fillId="0" borderId="0" xfId="0" applyNumberFormat="1" applyAlignment="1">
      <alignment/>
    </xf>
    <xf numFmtId="172" fontId="0" fillId="0" borderId="0" xfId="0" applyNumberFormat="1" applyAlignment="1">
      <alignment horizontal="center"/>
    </xf>
    <xf numFmtId="1" fontId="0" fillId="0" borderId="0" xfId="0" applyNumberFormat="1" applyAlignment="1">
      <alignment horizontal="center"/>
    </xf>
    <xf numFmtId="175" fontId="0" fillId="0" borderId="0" xfId="0" applyNumberFormat="1" applyAlignment="1">
      <alignment horizontal="center"/>
    </xf>
    <xf numFmtId="176" fontId="0" fillId="0" borderId="0" xfId="0" applyNumberFormat="1" applyAlignment="1">
      <alignment horizontal="center"/>
    </xf>
    <xf numFmtId="0" fontId="9" fillId="0" borderId="0" xfId="0" applyFont="1" applyAlignment="1">
      <alignment horizontal="center"/>
    </xf>
    <xf numFmtId="176" fontId="9" fillId="2" borderId="0" xfId="0" applyNumberFormat="1" applyFont="1" applyFill="1" applyAlignment="1">
      <alignment horizontal="center"/>
    </xf>
    <xf numFmtId="172" fontId="9" fillId="2" borderId="0" xfId="0" applyNumberFormat="1" applyFont="1" applyFill="1" applyAlignment="1">
      <alignment horizontal="center"/>
    </xf>
    <xf numFmtId="0" fontId="9" fillId="0" borderId="0" xfId="0" applyFont="1" applyAlignment="1">
      <alignment/>
    </xf>
    <xf numFmtId="2" fontId="0" fillId="0" borderId="0" xfId="0" applyNumberFormat="1" applyAlignment="1">
      <alignment horizontal="right"/>
    </xf>
    <xf numFmtId="0" fontId="0" fillId="0" borderId="0" xfId="0" applyAlignment="1">
      <alignment vertical="top"/>
    </xf>
    <xf numFmtId="0" fontId="0" fillId="3" borderId="0" xfId="0" applyFill="1" applyAlignment="1">
      <alignment/>
    </xf>
    <xf numFmtId="0" fontId="9" fillId="3" borderId="0" xfId="0" applyFont="1" applyFill="1" applyAlignment="1">
      <alignment/>
    </xf>
    <xf numFmtId="175" fontId="0" fillId="3" borderId="0" xfId="0" applyNumberFormat="1" applyFill="1" applyAlignment="1">
      <alignment/>
    </xf>
    <xf numFmtId="0" fontId="11" fillId="0" borderId="0" xfId="0" applyFont="1" applyFill="1" applyAlignment="1" applyProtection="1">
      <alignment/>
      <protection hidden="1"/>
    </xf>
    <xf numFmtId="0" fontId="9" fillId="3" borderId="0" xfId="0" applyFont="1" applyFill="1" applyAlignment="1">
      <alignment horizontal="right"/>
    </xf>
    <xf numFmtId="0" fontId="9" fillId="3" borderId="1" xfId="0" applyFont="1" applyFill="1" applyBorder="1" applyAlignment="1">
      <alignment horizontal="center"/>
    </xf>
    <xf numFmtId="0" fontId="0" fillId="0" borderId="0" xfId="0" applyAlignment="1">
      <alignment vertical="top" wrapText="1"/>
    </xf>
    <xf numFmtId="0" fontId="9" fillId="0" borderId="0" xfId="0" applyFont="1" applyAlignment="1">
      <alignment horizontal="center" wrapText="1"/>
    </xf>
    <xf numFmtId="0" fontId="9" fillId="0" borderId="0" xfId="0" applyFont="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Airflow vs Voltage</a:t>
            </a:r>
          </a:p>
        </c:rich>
      </c:tx>
      <c:layout>
        <c:manualLayout>
          <c:xMode val="factor"/>
          <c:yMode val="factor"/>
          <c:x val="0.0195"/>
          <c:y val="0.0795"/>
        </c:manualLayout>
      </c:layout>
      <c:spPr>
        <a:noFill/>
        <a:ln>
          <a:noFill/>
        </a:ln>
      </c:spPr>
    </c:title>
    <c:plotArea>
      <c:layout>
        <c:manualLayout>
          <c:xMode val="edge"/>
          <c:yMode val="edge"/>
          <c:x val="0.023"/>
          <c:y val="0.14675"/>
          <c:w val="0.91625"/>
          <c:h val="0.70775"/>
        </c:manualLayout>
      </c:layout>
      <c:scatterChart>
        <c:scatterStyle val="smoothMarker"/>
        <c:varyColors val="0"/>
        <c:ser>
          <c:idx val="0"/>
          <c:order val="0"/>
          <c:tx>
            <c:v>Pro-M data</c:v>
          </c:tx>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6"/>
            <c:dispEq val="1"/>
            <c:dispRSqr val="0"/>
            <c:trendlineLbl>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c:trendlineLbl>
          </c:trendline>
          <c:xVal>
            <c:numRef>
              <c:f>'MAF data'!$C$5:$C$14</c:f>
              <c:numCache>
                <c:ptCount val="10"/>
                <c:pt idx="0">
                  <c:v>4.641</c:v>
                </c:pt>
                <c:pt idx="1">
                  <c:v>4.421</c:v>
                </c:pt>
                <c:pt idx="2">
                  <c:v>4.338</c:v>
                </c:pt>
                <c:pt idx="3">
                  <c:v>3.784</c:v>
                </c:pt>
                <c:pt idx="4">
                  <c:v>3.383</c:v>
                </c:pt>
                <c:pt idx="5">
                  <c:v>2.371</c:v>
                </c:pt>
                <c:pt idx="6">
                  <c:v>0.882</c:v>
                </c:pt>
                <c:pt idx="7">
                  <c:v>0.502</c:v>
                </c:pt>
                <c:pt idx="8">
                  <c:v>0.391</c:v>
                </c:pt>
                <c:pt idx="9">
                  <c:v>0.015</c:v>
                </c:pt>
              </c:numCache>
            </c:numRef>
          </c:xVal>
          <c:yVal>
            <c:numRef>
              <c:f>'MAF data'!$D$5:$D$14</c:f>
              <c:numCache>
                <c:ptCount val="10"/>
                <c:pt idx="0">
                  <c:v>1047.4</c:v>
                </c:pt>
                <c:pt idx="1">
                  <c:v>899</c:v>
                </c:pt>
                <c:pt idx="2">
                  <c:v>850.4</c:v>
                </c:pt>
                <c:pt idx="3">
                  <c:v>598.5</c:v>
                </c:pt>
                <c:pt idx="4">
                  <c:v>452</c:v>
                </c:pt>
                <c:pt idx="5">
                  <c:v>198.8</c:v>
                </c:pt>
                <c:pt idx="6">
                  <c:v>34.5</c:v>
                </c:pt>
                <c:pt idx="7">
                  <c:v>17.4</c:v>
                </c:pt>
                <c:pt idx="8">
                  <c:v>13.9</c:v>
                </c:pt>
                <c:pt idx="9">
                  <c:v>0</c:v>
                </c:pt>
              </c:numCache>
            </c:numRef>
          </c:yVal>
          <c:smooth val="1"/>
        </c:ser>
        <c:ser>
          <c:idx val="1"/>
          <c:order val="1"/>
          <c:tx>
            <c:v>New Curve</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'MAF data'!$I$6:$I$32</c:f>
              <c:numCache>
                <c:ptCount val="27"/>
                <c:pt idx="0">
                  <c:v>4.9</c:v>
                </c:pt>
                <c:pt idx="1">
                  <c:v>4.55</c:v>
                </c:pt>
                <c:pt idx="2">
                  <c:v>4.297222</c:v>
                </c:pt>
                <c:pt idx="3">
                  <c:v>4.125333</c:v>
                </c:pt>
                <c:pt idx="4">
                  <c:v>3.953444</c:v>
                </c:pt>
                <c:pt idx="5">
                  <c:v>3.781555</c:v>
                </c:pt>
                <c:pt idx="6">
                  <c:v>3.609666</c:v>
                </c:pt>
                <c:pt idx="7">
                  <c:v>3.437777</c:v>
                </c:pt>
                <c:pt idx="8">
                  <c:v>3.265888</c:v>
                </c:pt>
                <c:pt idx="9">
                  <c:v>3.093999</c:v>
                </c:pt>
                <c:pt idx="10">
                  <c:v>2.92211</c:v>
                </c:pt>
                <c:pt idx="11">
                  <c:v>2.750221</c:v>
                </c:pt>
                <c:pt idx="12">
                  <c:v>2.578332</c:v>
                </c:pt>
                <c:pt idx="13">
                  <c:v>2.406443</c:v>
                </c:pt>
                <c:pt idx="14">
                  <c:v>2.234554</c:v>
                </c:pt>
                <c:pt idx="15">
                  <c:v>2.062665</c:v>
                </c:pt>
                <c:pt idx="16">
                  <c:v>1.890776</c:v>
                </c:pt>
                <c:pt idx="17">
                  <c:v>1.718887</c:v>
                </c:pt>
                <c:pt idx="18">
                  <c:v>1.546998</c:v>
                </c:pt>
                <c:pt idx="19">
                  <c:v>1.375109</c:v>
                </c:pt>
                <c:pt idx="20">
                  <c:v>1.20322</c:v>
                </c:pt>
                <c:pt idx="21">
                  <c:v>1.031331</c:v>
                </c:pt>
                <c:pt idx="22">
                  <c:v>0.859442</c:v>
                </c:pt>
                <c:pt idx="23">
                  <c:v>0.687553</c:v>
                </c:pt>
                <c:pt idx="24">
                  <c:v>0.515664</c:v>
                </c:pt>
                <c:pt idx="25">
                  <c:v>0.343775</c:v>
                </c:pt>
                <c:pt idx="26">
                  <c:v>0.171886</c:v>
                </c:pt>
              </c:numCache>
            </c:numRef>
          </c:xVal>
          <c:yVal>
            <c:numRef>
              <c:f>'MAF data'!$K$6:$K$32</c:f>
              <c:numCache>
                <c:ptCount val="27"/>
                <c:pt idx="0">
                  <c:v>1392.344402971831</c:v>
                </c:pt>
                <c:pt idx="1">
                  <c:v>1076.9403853327608</c:v>
                </c:pt>
                <c:pt idx="2">
                  <c:v>906.646727538836</c:v>
                </c:pt>
                <c:pt idx="3">
                  <c:v>809.5575904953828</c:v>
                </c:pt>
                <c:pt idx="4">
                  <c:v>723.7220083433128</c:v>
                </c:pt>
                <c:pt idx="5">
                  <c:v>646.6863588509027</c:v>
                </c:pt>
                <c:pt idx="6">
                  <c:v>576.662209458716</c:v>
                </c:pt>
                <c:pt idx="7">
                  <c:v>512.4015336504666</c:v>
                </c:pt>
                <c:pt idx="8">
                  <c:v>453.08356888064304</c:v>
                </c:pt>
                <c:pt idx="9">
                  <c:v>398.21319335238985</c:v>
                </c:pt>
                <c:pt idx="10">
                  <c:v>347.53069893917717</c:v>
                </c:pt>
                <c:pt idx="11">
                  <c:v>300.93283754375807</c:v>
                </c:pt>
                <c:pt idx="12">
                  <c:v>258.40501818794024</c:v>
                </c:pt>
                <c:pt idx="13">
                  <c:v>219.96453212667618</c:v>
                </c:pt>
                <c:pt idx="14">
                  <c:v>185.61468327999307</c:v>
                </c:pt>
                <c:pt idx="15">
                  <c:v>155.30970127627128</c:v>
                </c:pt>
                <c:pt idx="16">
                  <c:v>128.93031440038934</c:v>
                </c:pt>
                <c:pt idx="17">
                  <c:v>106.26985974024645</c:v>
                </c:pt>
                <c:pt idx="18">
                  <c:v>87.03080782517867</c:v>
                </c:pt>
                <c:pt idx="19">
                  <c:v>70.83157904978232</c:v>
                </c:pt>
                <c:pt idx="20">
                  <c:v>57.223529176657436</c:v>
                </c:pt>
                <c:pt idx="21">
                  <c:v>45.71798121158732</c:v>
                </c:pt>
                <c:pt idx="22">
                  <c:v>35.82318094466664</c:v>
                </c:pt>
                <c:pt idx="23">
                  <c:v>27.091053450893</c:v>
                </c:pt>
                <c:pt idx="24">
                  <c:v>19.17363784373567</c:v>
                </c:pt>
                <c:pt idx="25">
                  <c:v>11.889077575195575</c:v>
                </c:pt>
                <c:pt idx="26">
                  <c:v>5.297043575870735</c:v>
                </c:pt>
              </c:numCache>
            </c:numRef>
          </c:yVal>
          <c:smooth val="1"/>
        </c:ser>
        <c:axId val="29588541"/>
        <c:axId val="64970278"/>
      </c:scatterChart>
      <c:valAx>
        <c:axId val="29588541"/>
        <c:scaling>
          <c:orientation val="minMax"/>
          <c:max val="5"/>
          <c:min val="0"/>
        </c:scaling>
        <c:axPos val="b"/>
        <c:title>
          <c:tx>
            <c:rich>
              <a:bodyPr vert="horz" rot="0" anchor="ctr"/>
              <a:lstStyle/>
              <a:p>
                <a:pPr algn="ctr">
                  <a:defRPr/>
                </a:pPr>
                <a:r>
                  <a:rPr lang="en-US" cap="none" sz="975" b="1" i="0" u="none" baseline="0">
                    <a:latin typeface="Arial"/>
                    <a:ea typeface="Arial"/>
                    <a:cs typeface="Arial"/>
                  </a:rPr>
                  <a:t>v</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4970278"/>
        <c:crosses val="autoZero"/>
        <c:crossBetween val="midCat"/>
        <c:dispUnits/>
        <c:majorUnit val="1"/>
      </c:valAx>
      <c:valAx>
        <c:axId val="64970278"/>
        <c:scaling>
          <c:orientation val="minMax"/>
          <c:max val="2000"/>
          <c:min val="0"/>
        </c:scaling>
        <c:axPos val="l"/>
        <c:title>
          <c:tx>
            <c:rich>
              <a:bodyPr vert="horz" rot="-5400000" anchor="ctr"/>
              <a:lstStyle/>
              <a:p>
                <a:pPr algn="ctr">
                  <a:defRPr/>
                </a:pPr>
                <a:r>
                  <a:rPr lang="en-US" cap="none" sz="975" b="1" i="0" u="none" baseline="0">
                    <a:latin typeface="Arial"/>
                    <a:ea typeface="Arial"/>
                    <a:cs typeface="Arial"/>
                  </a:rPr>
                  <a:t>kg/hr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588541"/>
        <c:crosses val="autoZero"/>
        <c:crossBetween val="midCat"/>
        <c:dispUnits/>
        <c:minorUnit val="50"/>
      </c:valAx>
      <c:spPr>
        <a:solidFill>
          <a:srgbClr val="C0C0C0"/>
        </a:solidFill>
        <a:ln w="12700">
          <a:solidFill>
            <a:srgbClr val="808080"/>
          </a:solidFill>
        </a:ln>
      </c:spPr>
    </c:plotArea>
    <c:legend>
      <c:legendPos val="b"/>
      <c:layout>
        <c:manualLayout>
          <c:xMode val="edge"/>
          <c:yMode val="edge"/>
          <c:x val="0.26775"/>
          <c:y val="0.91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9</xdr:col>
      <xdr:colOff>190500</xdr:colOff>
      <xdr:row>25</xdr:row>
      <xdr:rowOff>95250</xdr:rowOff>
    </xdr:to>
    <xdr:graphicFrame>
      <xdr:nvGraphicFramePr>
        <xdr:cNvPr id="1" name="Chart 1"/>
        <xdr:cNvGraphicFramePr/>
      </xdr:nvGraphicFramePr>
      <xdr:xfrm>
        <a:off x="76200" y="85725"/>
        <a:ext cx="5600700" cy="405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M43"/>
  <sheetViews>
    <sheetView tabSelected="1" workbookViewId="0" topLeftCell="B1">
      <selection activeCell="M17" sqref="M17"/>
    </sheetView>
  </sheetViews>
  <sheetFormatPr defaultColWidth="9.140625" defaultRowHeight="12.75"/>
  <cols>
    <col min="1" max="1" width="3.57421875" style="0" customWidth="1"/>
    <col min="2" max="2" width="12.00390625" style="0" customWidth="1"/>
    <col min="5" max="5" width="3.28125" style="0" customWidth="1"/>
    <col min="6" max="6" width="11.421875" style="0" customWidth="1"/>
    <col min="8" max="8" width="12.140625" style="0" customWidth="1"/>
    <col min="10" max="10" width="9.7109375" style="0" customWidth="1"/>
    <col min="11" max="11" width="10.28125" style="0" customWidth="1"/>
    <col min="12" max="12" width="3.28125" style="0" customWidth="1"/>
  </cols>
  <sheetData>
    <row r="1" spans="8:13" ht="14.25" thickBot="1" thickTop="1">
      <c r="H1" s="20"/>
      <c r="I1" s="20"/>
      <c r="J1" s="24" t="s">
        <v>22</v>
      </c>
      <c r="K1" s="25">
        <v>10</v>
      </c>
      <c r="L1" s="20" t="s">
        <v>23</v>
      </c>
      <c r="M1" s="23"/>
    </row>
    <row r="2" spans="2:12" ht="14.25" thickBot="1" thickTop="1">
      <c r="B2" s="27" t="s">
        <v>12</v>
      </c>
      <c r="C2" s="27"/>
      <c r="D2" s="27"/>
      <c r="E2" s="17"/>
      <c r="F2" s="17"/>
      <c r="G2" s="17"/>
      <c r="H2" s="21"/>
      <c r="I2" s="21"/>
      <c r="J2" s="24" t="s">
        <v>24</v>
      </c>
      <c r="K2" s="25">
        <v>5</v>
      </c>
      <c r="L2" s="20" t="s">
        <v>23</v>
      </c>
    </row>
    <row r="3" spans="2:11" ht="13.5" thickTop="1">
      <c r="B3" s="17"/>
      <c r="C3" s="17"/>
      <c r="D3" s="17"/>
      <c r="E3" s="17"/>
      <c r="F3" s="17"/>
      <c r="G3" s="17"/>
      <c r="H3" s="17"/>
      <c r="I3" s="17"/>
      <c r="J3" s="17"/>
      <c r="K3" s="21"/>
    </row>
    <row r="4" spans="2:11" ht="12.75">
      <c r="B4" s="14" t="s">
        <v>11</v>
      </c>
      <c r="C4" s="14" t="s">
        <v>0</v>
      </c>
      <c r="D4" s="14" t="s">
        <v>2</v>
      </c>
      <c r="E4" s="17"/>
      <c r="F4" s="14" t="s">
        <v>18</v>
      </c>
      <c r="G4" s="17"/>
      <c r="H4" s="14" t="s">
        <v>11</v>
      </c>
      <c r="I4" s="14" t="s">
        <v>0</v>
      </c>
      <c r="J4" s="14" t="s">
        <v>2</v>
      </c>
      <c r="K4" s="21" t="s">
        <v>21</v>
      </c>
    </row>
    <row r="5" spans="2:11" ht="12.75">
      <c r="B5" s="3">
        <v>10</v>
      </c>
      <c r="C5" s="3">
        <v>4.641</v>
      </c>
      <c r="D5" s="18">
        <v>1047.4</v>
      </c>
      <c r="F5" s="4">
        <f>0.5193*C5^6-5.9386*C5^5+24.087*C5^4-32.884*C5^3+29.458*C5^2+26.342*C5-0.2065</f>
        <v>1046.7493245049777</v>
      </c>
      <c r="H5" s="3">
        <v>30</v>
      </c>
      <c r="I5">
        <v>15.9998</v>
      </c>
      <c r="J5" s="6">
        <f>J6</f>
        <v>1265.7676390653007</v>
      </c>
      <c r="K5" s="22">
        <f>K6</f>
        <v>1392.344402971831</v>
      </c>
    </row>
    <row r="6" spans="2:11" ht="12.75">
      <c r="B6" s="3">
        <v>9</v>
      </c>
      <c r="C6" s="3">
        <v>4.421</v>
      </c>
      <c r="D6" s="18">
        <v>899</v>
      </c>
      <c r="F6" s="4">
        <f aca="true" t="shared" si="0" ref="F6:F14">0.5193*C6^6-5.9386*C6^5+24.087*C6^4-32.884*C6^3+29.458*C6^2+26.342*C6-0.2065</f>
        <v>899.8920697557069</v>
      </c>
      <c r="H6" s="3">
        <v>29</v>
      </c>
      <c r="I6" s="5">
        <v>4.9</v>
      </c>
      <c r="J6" s="6">
        <f aca="true" t="shared" si="1" ref="J6:J32">0.5193*(I6)^6-5.9386*(I6)^5+24.087*(I6)^4-32.884*(I6)^3+29.458*(I6)^2+26.342*(I6)-0.2065</f>
        <v>1265.7676390653007</v>
      </c>
      <c r="K6" s="22">
        <f aca="true" t="shared" si="2" ref="K6:K31">J6*(1+(((I6-$I$32)*$K$1/100)+(($I$6-I6)*$K$2/100))/($I$6-$I$32))</f>
        <v>1392.344402971831</v>
      </c>
    </row>
    <row r="7" spans="2:11" ht="12.75">
      <c r="B7" s="3">
        <v>8</v>
      </c>
      <c r="C7" s="3">
        <v>4.338</v>
      </c>
      <c r="D7" s="18">
        <v>850.4</v>
      </c>
      <c r="F7" s="4">
        <f t="shared" si="0"/>
        <v>851.5725385964478</v>
      </c>
      <c r="H7" s="3">
        <v>28</v>
      </c>
      <c r="I7" s="5">
        <v>4.55</v>
      </c>
      <c r="J7" s="6">
        <f t="shared" si="1"/>
        <v>982.3420846487385</v>
      </c>
      <c r="K7" s="22">
        <f t="shared" si="2"/>
        <v>1076.9403853327608</v>
      </c>
    </row>
    <row r="8" spans="2:11" ht="12.75">
      <c r="B8" s="3">
        <v>7</v>
      </c>
      <c r="C8" s="3">
        <v>3.784</v>
      </c>
      <c r="D8" s="18">
        <v>598.5</v>
      </c>
      <c r="F8" s="4">
        <f t="shared" si="0"/>
        <v>595.2310896026947</v>
      </c>
      <c r="H8" s="3">
        <v>27</v>
      </c>
      <c r="I8" s="5">
        <v>4.297222</v>
      </c>
      <c r="J8" s="6">
        <f t="shared" si="1"/>
        <v>829.028443841291</v>
      </c>
      <c r="K8" s="22">
        <f t="shared" si="2"/>
        <v>906.646727538836</v>
      </c>
    </row>
    <row r="9" spans="2:11" ht="12.75">
      <c r="B9" s="3">
        <v>6</v>
      </c>
      <c r="C9" s="3">
        <v>3.383</v>
      </c>
      <c r="D9" s="18">
        <v>452</v>
      </c>
      <c r="F9" s="4">
        <f t="shared" si="0"/>
        <v>454.8064843779644</v>
      </c>
      <c r="H9" s="3">
        <v>26</v>
      </c>
      <c r="I9" s="5">
        <v>4.125333</v>
      </c>
      <c r="J9" s="6">
        <f t="shared" si="1"/>
        <v>741.4835675142087</v>
      </c>
      <c r="K9" s="22">
        <f t="shared" si="2"/>
        <v>809.5575904953828</v>
      </c>
    </row>
    <row r="10" spans="2:11" ht="12.75">
      <c r="B10" s="3">
        <v>5</v>
      </c>
      <c r="C10" s="3">
        <v>2.371</v>
      </c>
      <c r="D10" s="18">
        <v>198.8</v>
      </c>
      <c r="F10" s="4">
        <f t="shared" si="0"/>
        <v>198.03994964050682</v>
      </c>
      <c r="H10" s="3">
        <v>25</v>
      </c>
      <c r="I10" s="5">
        <v>3.953444</v>
      </c>
      <c r="J10" s="6">
        <f t="shared" si="1"/>
        <v>663.9711567228559</v>
      </c>
      <c r="K10" s="22">
        <f t="shared" si="2"/>
        <v>723.7220083433128</v>
      </c>
    </row>
    <row r="11" spans="2:11" ht="12.75">
      <c r="B11" s="3">
        <v>4</v>
      </c>
      <c r="C11" s="3">
        <v>0.882</v>
      </c>
      <c r="D11" s="18">
        <v>34.5</v>
      </c>
      <c r="F11" s="4">
        <f t="shared" si="0"/>
        <v>35.03189950398033</v>
      </c>
      <c r="H11" s="3">
        <v>24</v>
      </c>
      <c r="I11" s="5">
        <v>3.781555</v>
      </c>
      <c r="J11" s="6">
        <f t="shared" si="1"/>
        <v>594.2866773350717</v>
      </c>
      <c r="K11" s="22">
        <f t="shared" si="2"/>
        <v>646.6863588509027</v>
      </c>
    </row>
    <row r="12" spans="2:11" ht="12.75">
      <c r="B12" s="3">
        <v>3</v>
      </c>
      <c r="C12" s="3">
        <v>0.502</v>
      </c>
      <c r="D12" s="18">
        <v>17.4</v>
      </c>
      <c r="F12" s="4">
        <f t="shared" si="0"/>
        <v>17.629351743487867</v>
      </c>
      <c r="H12" s="3">
        <v>23</v>
      </c>
      <c r="I12" s="5">
        <v>3.609666</v>
      </c>
      <c r="J12" s="6">
        <f t="shared" si="1"/>
        <v>530.823153892074</v>
      </c>
      <c r="K12" s="22">
        <f t="shared" si="2"/>
        <v>576.662209458716</v>
      </c>
    </row>
    <row r="13" spans="2:11" ht="12.75">
      <c r="B13" s="3">
        <v>2</v>
      </c>
      <c r="C13" s="3">
        <v>0.391</v>
      </c>
      <c r="D13" s="18">
        <v>13.9</v>
      </c>
      <c r="F13" s="4">
        <f t="shared" si="0"/>
        <v>13.141661417611177</v>
      </c>
      <c r="H13" s="3">
        <v>22</v>
      </c>
      <c r="I13" s="5">
        <v>3.437777</v>
      </c>
      <c r="J13" s="6">
        <f t="shared" si="1"/>
        <v>472.4611202276374</v>
      </c>
      <c r="K13" s="22">
        <f t="shared" si="2"/>
        <v>512.4015336504666</v>
      </c>
    </row>
    <row r="14" spans="2:11" ht="12.75">
      <c r="B14" s="3">
        <v>1</v>
      </c>
      <c r="C14" s="3">
        <v>0.015</v>
      </c>
      <c r="D14" s="18">
        <v>0</v>
      </c>
      <c r="F14" s="4">
        <f t="shared" si="0"/>
        <v>0.19514828140066579</v>
      </c>
      <c r="H14" s="3">
        <v>21</v>
      </c>
      <c r="I14" s="5">
        <v>3.265888</v>
      </c>
      <c r="J14" s="6">
        <f t="shared" si="1"/>
        <v>418.4682136904012</v>
      </c>
      <c r="K14" s="22">
        <f t="shared" si="2"/>
        <v>453.08356888064304</v>
      </c>
    </row>
    <row r="15" spans="8:11" ht="12.75">
      <c r="H15" s="3">
        <v>20</v>
      </c>
      <c r="I15" s="5">
        <v>3.093999</v>
      </c>
      <c r="J15" s="6">
        <f t="shared" si="1"/>
        <v>368.40841296929375</v>
      </c>
      <c r="K15" s="22">
        <f t="shared" si="2"/>
        <v>398.21319335238985</v>
      </c>
    </row>
    <row r="16" spans="2:11" ht="12.75">
      <c r="B16" s="26" t="s">
        <v>13</v>
      </c>
      <c r="C16" s="26"/>
      <c r="D16" s="26"/>
      <c r="E16" s="26"/>
      <c r="F16" s="26"/>
      <c r="G16" s="26"/>
      <c r="H16" s="3">
        <v>19</v>
      </c>
      <c r="I16" s="5">
        <v>2.92211</v>
      </c>
      <c r="J16" s="6">
        <f t="shared" si="1"/>
        <v>322.0609195220885</v>
      </c>
      <c r="K16" s="22">
        <f t="shared" si="2"/>
        <v>347.53069893917717</v>
      </c>
    </row>
    <row r="17" spans="2:11" ht="12.75">
      <c r="B17" s="26"/>
      <c r="C17" s="26"/>
      <c r="D17" s="26"/>
      <c r="E17" s="26"/>
      <c r="F17" s="26"/>
      <c r="G17" s="26"/>
      <c r="H17" s="3">
        <v>18</v>
      </c>
      <c r="I17" s="5">
        <v>2.750221</v>
      </c>
      <c r="J17" s="6">
        <f t="shared" si="1"/>
        <v>279.3486826070772</v>
      </c>
      <c r="K17" s="22">
        <f t="shared" si="2"/>
        <v>300.93283754375807</v>
      </c>
    </row>
    <row r="18" spans="2:11" ht="12.75">
      <c r="B18" s="26"/>
      <c r="C18" s="26"/>
      <c r="D18" s="26"/>
      <c r="E18" s="26"/>
      <c r="F18" s="26"/>
      <c r="G18" s="26"/>
      <c r="H18" s="3">
        <v>17</v>
      </c>
      <c r="I18" s="5">
        <v>2.578332</v>
      </c>
      <c r="J18" s="6">
        <f t="shared" si="1"/>
        <v>240.27656791787336</v>
      </c>
      <c r="K18" s="22">
        <f t="shared" si="2"/>
        <v>258.40501818794024</v>
      </c>
    </row>
    <row r="19" spans="2:11" ht="12.75">
      <c r="B19" s="19"/>
      <c r="C19" s="19"/>
      <c r="D19" s="19"/>
      <c r="E19" s="19"/>
      <c r="F19" s="19"/>
      <c r="G19" s="19"/>
      <c r="H19" s="3">
        <v>16</v>
      </c>
      <c r="I19" s="5">
        <v>2.406443</v>
      </c>
      <c r="J19" s="6">
        <f t="shared" si="1"/>
        <v>204.87916982133535</v>
      </c>
      <c r="K19" s="22">
        <f t="shared" si="2"/>
        <v>219.96453212667618</v>
      </c>
    </row>
    <row r="20" spans="2:11" ht="12.75">
      <c r="B20" s="26" t="s">
        <v>14</v>
      </c>
      <c r="C20" s="26"/>
      <c r="D20" s="26"/>
      <c r="E20" s="26"/>
      <c r="F20" s="26"/>
      <c r="G20" s="26"/>
      <c r="H20" s="3">
        <v>15</v>
      </c>
      <c r="I20" s="5">
        <v>2.234554</v>
      </c>
      <c r="J20" s="6">
        <f t="shared" si="1"/>
        <v>173.17826719861728</v>
      </c>
      <c r="K20" s="22">
        <f t="shared" si="2"/>
        <v>185.61468327999307</v>
      </c>
    </row>
    <row r="21" spans="2:11" ht="12.75">
      <c r="B21" s="26"/>
      <c r="C21" s="26"/>
      <c r="D21" s="26"/>
      <c r="E21" s="26"/>
      <c r="F21" s="26"/>
      <c r="G21" s="26"/>
      <c r="H21" s="3">
        <v>14</v>
      </c>
      <c r="I21" s="5">
        <v>2.062665</v>
      </c>
      <c r="J21" s="6">
        <f t="shared" si="1"/>
        <v>145.14992288934152</v>
      </c>
      <c r="K21" s="22">
        <f t="shared" si="2"/>
        <v>155.30970127627128</v>
      </c>
    </row>
    <row r="22" spans="2:11" ht="12.75">
      <c r="B22" s="26"/>
      <c r="C22" s="26"/>
      <c r="D22" s="26"/>
      <c r="E22" s="26"/>
      <c r="F22" s="26"/>
      <c r="G22" s="26"/>
      <c r="H22" s="3">
        <v>13</v>
      </c>
      <c r="I22" s="5">
        <v>1.890776</v>
      </c>
      <c r="J22" s="6">
        <f t="shared" si="1"/>
        <v>120.70122673889708</v>
      </c>
      <c r="K22" s="22">
        <f t="shared" si="2"/>
        <v>128.93031440038934</v>
      </c>
    </row>
    <row r="23" spans="2:11" ht="12.75">
      <c r="B23" s="19"/>
      <c r="C23" s="19"/>
      <c r="D23" s="19"/>
      <c r="E23" s="19"/>
      <c r="F23" s="19"/>
      <c r="G23" s="19"/>
      <c r="H23" s="3">
        <v>12</v>
      </c>
      <c r="I23" s="5">
        <v>1.718887</v>
      </c>
      <c r="J23" s="6">
        <f t="shared" si="1"/>
        <v>99.65668224886127</v>
      </c>
      <c r="K23" s="22">
        <f t="shared" si="2"/>
        <v>106.26985974024645</v>
      </c>
    </row>
    <row r="24" spans="2:11" ht="12.75">
      <c r="B24" s="26" t="s">
        <v>15</v>
      </c>
      <c r="C24" s="26"/>
      <c r="D24" s="26"/>
      <c r="E24" s="26"/>
      <c r="F24" s="26"/>
      <c r="G24" s="26"/>
      <c r="H24" s="3">
        <v>11</v>
      </c>
      <c r="I24" s="5">
        <v>1.546998</v>
      </c>
      <c r="J24" s="6">
        <f t="shared" si="1"/>
        <v>81.75423683054586</v>
      </c>
      <c r="K24" s="22">
        <f t="shared" si="2"/>
        <v>87.03080782517867</v>
      </c>
    </row>
    <row r="25" spans="2:11" ht="12.75">
      <c r="B25" s="26"/>
      <c r="C25" s="26"/>
      <c r="D25" s="26"/>
      <c r="E25" s="26"/>
      <c r="F25" s="26"/>
      <c r="G25" s="26"/>
      <c r="H25" s="3">
        <v>10</v>
      </c>
      <c r="I25" s="5">
        <v>1.375109</v>
      </c>
      <c r="J25" s="6">
        <f t="shared" si="1"/>
        <v>66.65095566166804</v>
      </c>
      <c r="K25" s="22">
        <f t="shared" si="2"/>
        <v>70.83157904978232</v>
      </c>
    </row>
    <row r="26" spans="2:11" ht="12.75">
      <c r="B26" s="26"/>
      <c r="C26" s="26"/>
      <c r="D26" s="26"/>
      <c r="E26" s="26"/>
      <c r="F26" s="26"/>
      <c r="G26" s="26"/>
      <c r="H26" s="3">
        <v>9</v>
      </c>
      <c r="I26" s="5">
        <v>1.20322</v>
      </c>
      <c r="J26" s="6">
        <f t="shared" si="1"/>
        <v>53.93833914614439</v>
      </c>
      <c r="K26" s="22">
        <f t="shared" si="2"/>
        <v>57.223529176657436</v>
      </c>
    </row>
    <row r="27" spans="2:11" ht="12.75">
      <c r="B27" s="19"/>
      <c r="C27" s="19"/>
      <c r="D27" s="19"/>
      <c r="E27" s="19"/>
      <c r="F27" s="19"/>
      <c r="G27" s="19"/>
      <c r="H27" s="3">
        <v>8</v>
      </c>
      <c r="I27" s="5">
        <v>1.031331</v>
      </c>
      <c r="J27" s="6">
        <f t="shared" si="1"/>
        <v>43.16728397701028</v>
      </c>
      <c r="K27" s="22">
        <f t="shared" si="2"/>
        <v>45.71798121158732</v>
      </c>
    </row>
    <row r="28" spans="2:11" ht="12.75">
      <c r="B28" s="26" t="s">
        <v>16</v>
      </c>
      <c r="C28" s="26"/>
      <c r="D28" s="26"/>
      <c r="E28" s="26"/>
      <c r="F28" s="26"/>
      <c r="G28" s="26"/>
      <c r="H28" s="3">
        <v>7</v>
      </c>
      <c r="I28" s="5">
        <v>0.859442</v>
      </c>
      <c r="J28" s="6">
        <f t="shared" si="1"/>
        <v>33.882687802462755</v>
      </c>
      <c r="K28" s="22">
        <f t="shared" si="2"/>
        <v>35.82318094466664</v>
      </c>
    </row>
    <row r="29" spans="2:11" ht="12.75">
      <c r="B29" s="26"/>
      <c r="C29" s="26"/>
      <c r="D29" s="26"/>
      <c r="E29" s="26"/>
      <c r="F29" s="26"/>
      <c r="G29" s="26"/>
      <c r="H29" s="3">
        <v>6</v>
      </c>
      <c r="I29" s="5">
        <v>0.687553</v>
      </c>
      <c r="J29" s="6">
        <f t="shared" si="1"/>
        <v>25.66769749502798</v>
      </c>
      <c r="K29" s="22">
        <f t="shared" si="2"/>
        <v>27.091053450893</v>
      </c>
    </row>
    <row r="30" spans="2:11" ht="12.75">
      <c r="B30" s="26"/>
      <c r="C30" s="26"/>
      <c r="D30" s="26"/>
      <c r="E30" s="26"/>
      <c r="F30" s="26"/>
      <c r="G30" s="26"/>
      <c r="H30" s="3">
        <v>5</v>
      </c>
      <c r="I30" s="5">
        <v>0.515664</v>
      </c>
      <c r="J30" s="6">
        <f t="shared" si="1"/>
        <v>18.197601023852826</v>
      </c>
      <c r="K30" s="22">
        <f t="shared" si="2"/>
        <v>19.17363784373567</v>
      </c>
    </row>
    <row r="31" spans="2:11" ht="12.75">
      <c r="B31" s="26"/>
      <c r="C31" s="26"/>
      <c r="D31" s="26"/>
      <c r="E31" s="26"/>
      <c r="F31" s="26"/>
      <c r="G31" s="26"/>
      <c r="H31" s="3">
        <v>4</v>
      </c>
      <c r="I31" s="5">
        <v>0.343775</v>
      </c>
      <c r="J31" s="6">
        <f t="shared" si="1"/>
        <v>11.303362930120608</v>
      </c>
      <c r="K31" s="22">
        <f t="shared" si="2"/>
        <v>11.889077575195575</v>
      </c>
    </row>
    <row r="32" spans="2:11" ht="12.75">
      <c r="B32" s="26"/>
      <c r="C32" s="26"/>
      <c r="D32" s="26"/>
      <c r="E32" s="26"/>
      <c r="F32" s="26"/>
      <c r="G32" s="26"/>
      <c r="H32" s="3">
        <v>3</v>
      </c>
      <c r="I32" s="5">
        <v>0.171886</v>
      </c>
      <c r="J32" s="6">
        <f t="shared" si="1"/>
        <v>5.044803405591176</v>
      </c>
      <c r="K32" s="22">
        <f>J32*(1+(((I32-$I$32)*$K$1/100)+(($I$6-I32)*$K$2/100))/($I$6-$I$32))</f>
        <v>5.297043575870735</v>
      </c>
    </row>
    <row r="33" spans="2:11" ht="12.75">
      <c r="B33" s="19"/>
      <c r="C33" s="19"/>
      <c r="D33" s="19"/>
      <c r="E33" s="19"/>
      <c r="F33" s="19"/>
      <c r="G33" s="19"/>
      <c r="H33" s="3">
        <v>2</v>
      </c>
      <c r="I33">
        <v>0</v>
      </c>
      <c r="J33" s="6">
        <f>J32</f>
        <v>5.044803405591176</v>
      </c>
      <c r="K33" s="22">
        <f>K32</f>
        <v>5.297043575870735</v>
      </c>
    </row>
    <row r="34" spans="2:11" ht="12.75">
      <c r="B34" s="26" t="s">
        <v>17</v>
      </c>
      <c r="C34" s="26"/>
      <c r="D34" s="26"/>
      <c r="E34" s="26"/>
      <c r="F34" s="26"/>
      <c r="G34" s="26"/>
      <c r="H34" s="3">
        <v>1</v>
      </c>
      <c r="I34">
        <v>0</v>
      </c>
      <c r="J34" s="6">
        <f>J32</f>
        <v>5.044803405591176</v>
      </c>
      <c r="K34" s="22">
        <f>K32</f>
        <v>5.297043575870735</v>
      </c>
    </row>
    <row r="35" spans="2:7" ht="12.75">
      <c r="B35" s="26"/>
      <c r="C35" s="26"/>
      <c r="D35" s="26"/>
      <c r="E35" s="26"/>
      <c r="F35" s="26"/>
      <c r="G35" s="26"/>
    </row>
    <row r="36" spans="2:7" ht="12.75">
      <c r="B36" s="26"/>
      <c r="C36" s="26"/>
      <c r="D36" s="26"/>
      <c r="E36" s="26"/>
      <c r="F36" s="26"/>
      <c r="G36" s="26"/>
    </row>
    <row r="37" spans="2:7" ht="12.75">
      <c r="B37" s="19"/>
      <c r="C37" s="19"/>
      <c r="D37" s="19"/>
      <c r="E37" s="19"/>
      <c r="F37" s="19"/>
      <c r="G37" s="19"/>
    </row>
    <row r="38" spans="2:7" ht="12.75">
      <c r="B38" s="26" t="s">
        <v>19</v>
      </c>
      <c r="C38" s="26"/>
      <c r="D38" s="26"/>
      <c r="E38" s="26"/>
      <c r="F38" s="26"/>
      <c r="G38" s="26"/>
    </row>
    <row r="39" spans="2:7" ht="12.75">
      <c r="B39" s="26"/>
      <c r="C39" s="26"/>
      <c r="D39" s="26"/>
      <c r="E39" s="26"/>
      <c r="F39" s="26"/>
      <c r="G39" s="26"/>
    </row>
    <row r="40" spans="2:7" ht="12.75">
      <c r="B40" s="26"/>
      <c r="C40" s="26"/>
      <c r="D40" s="26"/>
      <c r="E40" s="26"/>
      <c r="F40" s="26"/>
      <c r="G40" s="26"/>
    </row>
    <row r="42" spans="2:7" ht="12.75">
      <c r="B42" s="26" t="s">
        <v>20</v>
      </c>
      <c r="C42" s="26"/>
      <c r="D42" s="26"/>
      <c r="E42" s="26"/>
      <c r="F42" s="26"/>
      <c r="G42" s="26"/>
    </row>
    <row r="43" spans="2:7" ht="12.75">
      <c r="B43" s="26"/>
      <c r="C43" s="26"/>
      <c r="D43" s="26"/>
      <c r="E43" s="26"/>
      <c r="F43" s="26"/>
      <c r="G43" s="26"/>
    </row>
  </sheetData>
  <mergeCells count="8">
    <mergeCell ref="B2:D2"/>
    <mergeCell ref="B16:G18"/>
    <mergeCell ref="B20:G22"/>
    <mergeCell ref="B24:G26"/>
    <mergeCell ref="B38:G40"/>
    <mergeCell ref="B42:G43"/>
    <mergeCell ref="B28:G32"/>
    <mergeCell ref="B34:G36"/>
  </mergeCells>
  <printOptions/>
  <pageMargins left="0.75" right="0.75" top="1" bottom="1" header="0.5" footer="0.5"/>
  <pageSetup fitToHeight="1" fitToWidth="1" orientation="portrait" scale="89" r:id="rId1"/>
</worksheet>
</file>

<file path=xl/worksheets/sheet2.xml><?xml version="1.0" encoding="utf-8"?>
<worksheet xmlns="http://schemas.openxmlformats.org/spreadsheetml/2006/main" xmlns:r="http://schemas.openxmlformats.org/officeDocument/2006/relationships">
  <dimension ref="A1:Z54"/>
  <sheetViews>
    <sheetView workbookViewId="0" topLeftCell="A1">
      <selection activeCell="K19" sqref="K19"/>
    </sheetView>
  </sheetViews>
  <sheetFormatPr defaultColWidth="9.140625" defaultRowHeight="12.75"/>
  <cols>
    <col min="17" max="17" width="12.28125" style="0" customWidth="1"/>
  </cols>
  <sheetData>
    <row r="1" spans="1:10" ht="12.75">
      <c r="A1" s="3"/>
      <c r="B1" s="3"/>
      <c r="C1" s="3"/>
      <c r="D1" s="3"/>
      <c r="E1" s="3"/>
      <c r="F1" s="3"/>
      <c r="G1" s="3"/>
      <c r="H1" s="3"/>
      <c r="I1" s="3"/>
      <c r="J1" s="3"/>
    </row>
    <row r="2" spans="1:10" ht="12.75">
      <c r="A2" s="2"/>
      <c r="B2" s="1"/>
      <c r="C2" s="1"/>
      <c r="E2" s="1"/>
      <c r="G2" s="4"/>
      <c r="H2" s="4"/>
      <c r="I2" s="4"/>
      <c r="J2" s="4"/>
    </row>
    <row r="3" spans="1:10" ht="12.75">
      <c r="A3" s="2"/>
      <c r="G3" s="4"/>
      <c r="H3" s="4"/>
      <c r="I3" s="4"/>
      <c r="J3" s="4"/>
    </row>
    <row r="4" spans="1:10" ht="12.75">
      <c r="A4" s="2"/>
      <c r="G4" s="4"/>
      <c r="H4" s="4"/>
      <c r="I4" s="4"/>
      <c r="J4" s="4"/>
    </row>
    <row r="5" spans="1:10" ht="12.75">
      <c r="A5" s="2"/>
      <c r="G5" s="4"/>
      <c r="H5" s="4"/>
      <c r="I5" s="4"/>
      <c r="J5" s="4"/>
    </row>
    <row r="6" spans="1:10" ht="12.75">
      <c r="A6" s="2"/>
      <c r="G6" s="4"/>
      <c r="H6" s="4"/>
      <c r="I6" s="4"/>
      <c r="J6" s="4"/>
    </row>
    <row r="7" spans="1:10" ht="12.75">
      <c r="A7" s="2"/>
      <c r="G7" s="4"/>
      <c r="H7" s="4"/>
      <c r="I7" s="4"/>
      <c r="J7" s="4"/>
    </row>
    <row r="8" spans="1:10" ht="12.75">
      <c r="A8" s="2"/>
      <c r="G8" s="4"/>
      <c r="H8" s="4"/>
      <c r="I8" s="4"/>
      <c r="J8" s="4"/>
    </row>
    <row r="9" spans="1:10" ht="12.75">
      <c r="A9" s="2"/>
      <c r="G9" s="4"/>
      <c r="H9" s="4"/>
      <c r="I9" s="4"/>
      <c r="J9" s="4"/>
    </row>
    <row r="10" spans="1:10" ht="12.75">
      <c r="A10" s="2"/>
      <c r="G10" s="4"/>
      <c r="H10" s="4"/>
      <c r="I10" s="4"/>
      <c r="J10" s="4"/>
    </row>
    <row r="11" spans="1:10" ht="12.75">
      <c r="A11" s="2"/>
      <c r="G11" s="4"/>
      <c r="H11" s="4"/>
      <c r="I11" s="4"/>
      <c r="J11" s="4"/>
    </row>
    <row r="12" ht="12.75">
      <c r="A12" s="2"/>
    </row>
    <row r="13" ht="12.75">
      <c r="A13" s="2"/>
    </row>
    <row r="14" spans="1:3" ht="12.75">
      <c r="A14" s="2"/>
      <c r="B14" s="1"/>
      <c r="C14" s="1"/>
    </row>
    <row r="15" spans="1:5" ht="12.75">
      <c r="A15" s="2"/>
      <c r="B15" s="1"/>
      <c r="C15" s="1"/>
      <c r="E15" s="1"/>
    </row>
    <row r="16" spans="1:5" ht="12.75">
      <c r="A16" s="2"/>
      <c r="B16" s="1"/>
      <c r="C16" s="1"/>
      <c r="E16" s="1"/>
    </row>
    <row r="17" spans="1:5" ht="12.75">
      <c r="A17" s="2"/>
      <c r="B17" s="1"/>
      <c r="C17" s="1"/>
      <c r="E17" s="1"/>
    </row>
    <row r="18" spans="1:5" ht="12.75">
      <c r="A18" s="2"/>
      <c r="B18" s="1"/>
      <c r="C18" s="1"/>
      <c r="E18" s="1"/>
    </row>
    <row r="19" spans="1:5" ht="12.75">
      <c r="A19" s="2"/>
      <c r="B19" s="1"/>
      <c r="C19" s="1"/>
      <c r="E19" s="1"/>
    </row>
    <row r="20" spans="1:5" ht="12.75">
      <c r="A20" s="2"/>
      <c r="B20" s="1"/>
      <c r="C20" s="1"/>
      <c r="E20" s="1"/>
    </row>
    <row r="21" spans="1:5" ht="12.75">
      <c r="A21" s="2"/>
      <c r="B21" s="1"/>
      <c r="C21" s="1"/>
      <c r="E21" s="1"/>
    </row>
    <row r="22" spans="1:5" ht="12.75">
      <c r="A22" s="2"/>
      <c r="B22" s="1"/>
      <c r="C22" s="1"/>
      <c r="E22" s="1"/>
    </row>
    <row r="23" spans="1:5" ht="12.75">
      <c r="A23" s="2"/>
      <c r="B23" s="1"/>
      <c r="C23" s="1"/>
      <c r="E23" s="1"/>
    </row>
    <row r="24" spans="1:5" ht="12.75">
      <c r="A24" s="2"/>
      <c r="B24" s="1"/>
      <c r="C24" s="1"/>
      <c r="E24" s="1"/>
    </row>
    <row r="25" spans="1:5" ht="12.75">
      <c r="A25" s="2"/>
      <c r="B25" s="1"/>
      <c r="C25" s="1"/>
      <c r="E25" s="1"/>
    </row>
    <row r="26" spans="1:5" ht="12.75">
      <c r="A26" s="2"/>
      <c r="B26" s="1"/>
      <c r="C26" s="1"/>
      <c r="E26" s="1"/>
    </row>
    <row r="27" spans="1:5" ht="12.75">
      <c r="A27" s="2"/>
      <c r="B27" s="1"/>
      <c r="C27" s="1"/>
      <c r="E27" s="1"/>
    </row>
    <row r="28" spans="1:5" ht="12.75">
      <c r="A28" s="2"/>
      <c r="B28" s="1"/>
      <c r="C28" s="1"/>
      <c r="E28" s="1"/>
    </row>
    <row r="29" spans="1:5" ht="12.75">
      <c r="A29" s="2"/>
      <c r="B29" s="1"/>
      <c r="C29" s="1"/>
      <c r="E29" s="1"/>
    </row>
    <row r="30" spans="1:5" ht="12.75">
      <c r="A30" s="2"/>
      <c r="B30" s="1"/>
      <c r="C30" s="1"/>
      <c r="E30" s="1"/>
    </row>
    <row r="31" spans="1:5" ht="12.75">
      <c r="A31" s="2"/>
      <c r="B31" s="1"/>
      <c r="C31" s="1"/>
      <c r="E31" s="1"/>
    </row>
    <row r="32" spans="1:5" ht="12.75">
      <c r="A32" s="2"/>
      <c r="B32" s="1"/>
      <c r="C32" s="1"/>
      <c r="E32" s="1"/>
    </row>
    <row r="33" spans="1:3" ht="12.75">
      <c r="A33" s="2"/>
      <c r="B33" s="1"/>
      <c r="C33" s="1"/>
    </row>
    <row r="34" spans="1:3" ht="12.75">
      <c r="A34" s="2"/>
      <c r="B34" s="1"/>
      <c r="C34" s="1"/>
    </row>
    <row r="35" spans="1:3" ht="12.75" customHeight="1">
      <c r="A35" s="2"/>
      <c r="B35" s="1"/>
      <c r="C35" s="1"/>
    </row>
    <row r="36" spans="1:3" ht="12.75" customHeight="1">
      <c r="A36" s="2"/>
      <c r="B36" s="1"/>
      <c r="C36" s="1"/>
    </row>
    <row r="37" spans="1:3" ht="12.75" customHeight="1">
      <c r="A37" s="2"/>
      <c r="B37" s="1"/>
      <c r="C37" s="1"/>
    </row>
    <row r="38" spans="1:3" ht="12.75" customHeight="1">
      <c r="A38" s="2"/>
      <c r="B38" s="1"/>
      <c r="C38" s="1"/>
    </row>
    <row r="39" spans="1:3" ht="12.75" customHeight="1">
      <c r="A39" s="2"/>
      <c r="B39" s="1"/>
      <c r="C39" s="1"/>
    </row>
    <row r="40" ht="12.75" customHeight="1"/>
    <row r="41" spans="7:13" ht="12.75" customHeight="1">
      <c r="G41" s="3"/>
      <c r="H41" s="3"/>
      <c r="I41" s="3"/>
      <c r="J41" s="3"/>
      <c r="K41" s="3"/>
      <c r="L41" s="3"/>
      <c r="M41" s="3"/>
    </row>
    <row r="42" spans="7:26" ht="12.75" customHeight="1">
      <c r="G42" s="10"/>
      <c r="H42" s="11"/>
      <c r="I42" s="12"/>
      <c r="J42" s="12"/>
      <c r="K42" s="13"/>
      <c r="L42" s="10"/>
      <c r="M42" s="10"/>
      <c r="N42" s="7"/>
      <c r="O42" s="7"/>
      <c r="P42" s="7"/>
      <c r="Q42" s="7"/>
      <c r="R42" s="7"/>
      <c r="S42" s="7"/>
      <c r="T42" s="7"/>
      <c r="U42" s="7"/>
      <c r="V42" s="7"/>
      <c r="W42" s="7"/>
      <c r="X42" s="7"/>
      <c r="Y42" s="7"/>
      <c r="Z42" s="7"/>
    </row>
    <row r="43" spans="7:13" ht="12.75" customHeight="1">
      <c r="G43" s="10"/>
      <c r="H43" s="11"/>
      <c r="I43" s="12"/>
      <c r="J43" s="12"/>
      <c r="K43" s="13"/>
      <c r="L43" s="10"/>
      <c r="M43" s="10"/>
    </row>
    <row r="44" spans="7:13" ht="12.75" customHeight="1">
      <c r="G44" s="10"/>
      <c r="H44" s="11"/>
      <c r="I44" s="12"/>
      <c r="J44" s="12"/>
      <c r="K44" s="13"/>
      <c r="L44" s="10"/>
      <c r="M44" s="10"/>
    </row>
    <row r="45" spans="7:13" ht="12.75">
      <c r="G45" s="10"/>
      <c r="H45" s="11"/>
      <c r="I45" s="12"/>
      <c r="J45" s="12"/>
      <c r="K45" s="13"/>
      <c r="L45" s="10"/>
      <c r="M45" s="10"/>
    </row>
    <row r="46" spans="7:13" ht="12.75">
      <c r="G46" s="10"/>
      <c r="H46" s="11"/>
      <c r="I46" s="12"/>
      <c r="J46" s="12"/>
      <c r="K46" s="13"/>
      <c r="L46" s="10"/>
      <c r="M46" s="10"/>
    </row>
    <row r="47" spans="7:13" ht="12.75">
      <c r="G47" s="10"/>
      <c r="H47" s="11"/>
      <c r="I47" s="12"/>
      <c r="J47" s="12"/>
      <c r="K47" s="13"/>
      <c r="L47" s="10"/>
      <c r="M47" s="10"/>
    </row>
    <row r="48" spans="7:13" ht="12.75">
      <c r="G48" s="10"/>
      <c r="H48" s="11"/>
      <c r="I48" s="12"/>
      <c r="J48" s="12"/>
      <c r="K48" s="13"/>
      <c r="L48" s="10"/>
      <c r="M48" s="10"/>
    </row>
    <row r="49" spans="7:13" ht="12.75">
      <c r="G49" s="10"/>
      <c r="H49" s="11"/>
      <c r="I49" s="12"/>
      <c r="J49" s="12"/>
      <c r="K49" s="13"/>
      <c r="L49" s="10"/>
      <c r="M49" s="10"/>
    </row>
    <row r="50" spans="7:13" ht="12.75">
      <c r="G50" s="10"/>
      <c r="H50" s="11"/>
      <c r="I50" s="12"/>
      <c r="J50" s="12"/>
      <c r="K50" s="13"/>
      <c r="L50" s="10"/>
      <c r="M50" s="10"/>
    </row>
    <row r="51" spans="7:13" ht="12.75">
      <c r="G51" s="10"/>
      <c r="H51" s="11"/>
      <c r="I51" s="12"/>
      <c r="J51" s="12"/>
      <c r="K51" s="13"/>
      <c r="L51" s="10"/>
      <c r="M51" s="10"/>
    </row>
    <row r="52" spans="7:13" ht="12.75">
      <c r="G52" s="10"/>
      <c r="H52" s="11"/>
      <c r="I52" s="12"/>
      <c r="J52" s="12"/>
      <c r="K52" s="13"/>
      <c r="L52" s="10"/>
      <c r="M52" s="10"/>
    </row>
    <row r="53" spans="7:13" ht="12.75">
      <c r="G53" s="10"/>
      <c r="H53" s="11"/>
      <c r="I53" s="12"/>
      <c r="J53" s="12"/>
      <c r="K53" s="13"/>
      <c r="L53" s="10"/>
      <c r="M53" s="10"/>
    </row>
    <row r="54" spans="7:13" ht="12.75">
      <c r="G54" s="8"/>
      <c r="H54" s="9"/>
      <c r="I54" s="6"/>
      <c r="J54" s="6"/>
      <c r="M54" s="3"/>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H19"/>
  <sheetViews>
    <sheetView workbookViewId="0" topLeftCell="A1">
      <selection activeCell="B20" sqref="B20"/>
    </sheetView>
  </sheetViews>
  <sheetFormatPr defaultColWidth="9.140625" defaultRowHeight="12.75"/>
  <cols>
    <col min="7" max="7" width="12.7109375" style="0" customWidth="1"/>
    <col min="8" max="8" width="11.7109375" style="0" customWidth="1"/>
  </cols>
  <sheetData>
    <row r="2" spans="2:8" ht="12.75">
      <c r="B2" s="14" t="s">
        <v>7</v>
      </c>
      <c r="C2" s="14" t="s">
        <v>3</v>
      </c>
      <c r="D2" s="14" t="s">
        <v>4</v>
      </c>
      <c r="E2" s="14" t="s">
        <v>5</v>
      </c>
      <c r="F2" s="14" t="s">
        <v>1</v>
      </c>
      <c r="G2" s="28" t="s">
        <v>8</v>
      </c>
      <c r="H2" s="28"/>
    </row>
    <row r="3" spans="2:8" ht="12.75">
      <c r="B3" s="14" t="s">
        <v>2</v>
      </c>
      <c r="C3" s="14"/>
      <c r="D3" s="14" t="s">
        <v>9</v>
      </c>
      <c r="E3" s="14" t="s">
        <v>9</v>
      </c>
      <c r="G3" s="14" t="s">
        <v>2</v>
      </c>
      <c r="H3" s="14" t="s">
        <v>6</v>
      </c>
    </row>
    <row r="4" spans="2:8" ht="12.75">
      <c r="B4" s="10">
        <v>150</v>
      </c>
      <c r="C4" s="11">
        <v>1000</v>
      </c>
      <c r="D4" s="12">
        <v>0.1</v>
      </c>
      <c r="E4" s="12">
        <v>0.075</v>
      </c>
      <c r="F4" s="15">
        <f>B4/G4</f>
        <v>0.8991804847841018</v>
      </c>
      <c r="G4" s="16">
        <f>3.1415926*(D4/2)^2*E4*C4*0.5*60*8*1.18</f>
        <v>166.81856706</v>
      </c>
      <c r="H4" s="16">
        <f>G4*0.4987</f>
        <v>83.19241939282199</v>
      </c>
    </row>
    <row r="5" spans="2:8" ht="12.75">
      <c r="B5" s="10">
        <v>150</v>
      </c>
      <c r="C5" s="11">
        <v>1500</v>
      </c>
      <c r="D5" s="12">
        <v>0.1</v>
      </c>
      <c r="E5" s="12">
        <v>0.075</v>
      </c>
      <c r="F5" s="15">
        <f aca="true" t="shared" si="0" ref="F5:F13">B5/G5</f>
        <v>0.5994536565227345</v>
      </c>
      <c r="G5" s="16">
        <f aca="true" t="shared" si="1" ref="G5:G13">3.1415926*(D5/2)^2*E5*C5*0.5*60*8*1.18</f>
        <v>250.22785059000003</v>
      </c>
      <c r="H5" s="16">
        <f aca="true" t="shared" si="2" ref="H5:H15">G5*0.4987</f>
        <v>124.78862908923301</v>
      </c>
    </row>
    <row r="6" spans="2:8" ht="12.75">
      <c r="B6" s="10">
        <v>150</v>
      </c>
      <c r="C6" s="11">
        <v>2000</v>
      </c>
      <c r="D6" s="12">
        <v>0.1</v>
      </c>
      <c r="E6" s="12">
        <v>0.075</v>
      </c>
      <c r="F6" s="15">
        <f t="shared" si="0"/>
        <v>0.4495902423920509</v>
      </c>
      <c r="G6" s="16">
        <f t="shared" si="1"/>
        <v>333.63713412</v>
      </c>
      <c r="H6" s="16">
        <f t="shared" si="2"/>
        <v>166.38483878564398</v>
      </c>
    </row>
    <row r="7" spans="2:8" ht="12.75">
      <c r="B7" s="10">
        <v>150</v>
      </c>
      <c r="C7" s="11">
        <v>2500</v>
      </c>
      <c r="D7" s="12">
        <v>0.1</v>
      </c>
      <c r="E7" s="12">
        <v>0.075</v>
      </c>
      <c r="F7" s="15">
        <f t="shared" si="0"/>
        <v>0.3596721939136407</v>
      </c>
      <c r="G7" s="16">
        <f t="shared" si="1"/>
        <v>417.04641765</v>
      </c>
      <c r="H7" s="16">
        <f t="shared" si="2"/>
        <v>207.981048482055</v>
      </c>
    </row>
    <row r="8" spans="2:8" ht="12.75">
      <c r="B8" s="10">
        <v>150</v>
      </c>
      <c r="C8" s="11">
        <v>3000</v>
      </c>
      <c r="D8" s="12">
        <v>0.1</v>
      </c>
      <c r="E8" s="12">
        <v>0.075</v>
      </c>
      <c r="F8" s="15">
        <f t="shared" si="0"/>
        <v>0.29972682826136726</v>
      </c>
      <c r="G8" s="16">
        <f t="shared" si="1"/>
        <v>500.45570118000006</v>
      </c>
      <c r="H8" s="16">
        <f t="shared" si="2"/>
        <v>249.57725817846602</v>
      </c>
    </row>
    <row r="9" spans="2:8" ht="12.75">
      <c r="B9" s="10">
        <v>150</v>
      </c>
      <c r="C9" s="11">
        <v>3500</v>
      </c>
      <c r="D9" s="12">
        <v>0.1</v>
      </c>
      <c r="E9" s="12">
        <v>0.075</v>
      </c>
      <c r="F9" s="15">
        <f t="shared" si="0"/>
        <v>0.25690870993831477</v>
      </c>
      <c r="G9" s="16">
        <f t="shared" si="1"/>
        <v>583.86498471</v>
      </c>
      <c r="H9" s="16">
        <f t="shared" si="2"/>
        <v>291.173467874877</v>
      </c>
    </row>
    <row r="10" spans="2:8" ht="12.75">
      <c r="B10" s="10">
        <v>150</v>
      </c>
      <c r="C10" s="11">
        <v>4000</v>
      </c>
      <c r="D10" s="12">
        <v>0.1</v>
      </c>
      <c r="E10" s="12">
        <v>0.075</v>
      </c>
      <c r="F10" s="15">
        <f t="shared" si="0"/>
        <v>0.22479512119602546</v>
      </c>
      <c r="G10" s="16">
        <f t="shared" si="1"/>
        <v>667.27426824</v>
      </c>
      <c r="H10" s="16">
        <f t="shared" si="2"/>
        <v>332.76967757128796</v>
      </c>
    </row>
    <row r="11" spans="2:8" ht="12.75">
      <c r="B11" s="10">
        <v>150</v>
      </c>
      <c r="C11" s="11">
        <v>4500</v>
      </c>
      <c r="D11" s="12">
        <v>0.1</v>
      </c>
      <c r="E11" s="12">
        <v>0.075</v>
      </c>
      <c r="F11" s="15">
        <f t="shared" si="0"/>
        <v>0.19981788550757817</v>
      </c>
      <c r="G11" s="16">
        <f t="shared" si="1"/>
        <v>750.68355177</v>
      </c>
      <c r="H11" s="16">
        <f t="shared" si="2"/>
        <v>374.365887267699</v>
      </c>
    </row>
    <row r="12" spans="2:8" ht="12.75">
      <c r="B12" s="10">
        <v>150</v>
      </c>
      <c r="C12" s="11">
        <v>5000</v>
      </c>
      <c r="D12" s="12">
        <v>0.1</v>
      </c>
      <c r="E12" s="12">
        <v>0.075</v>
      </c>
      <c r="F12" s="15">
        <f t="shared" si="0"/>
        <v>0.17983609695682035</v>
      </c>
      <c r="G12" s="16">
        <f t="shared" si="1"/>
        <v>834.0928353</v>
      </c>
      <c r="H12" s="16">
        <f t="shared" si="2"/>
        <v>415.96209696411</v>
      </c>
    </row>
    <row r="13" spans="2:8" ht="12.75">
      <c r="B13" s="10">
        <v>150</v>
      </c>
      <c r="C13" s="11">
        <v>5500</v>
      </c>
      <c r="D13" s="12">
        <v>0.1</v>
      </c>
      <c r="E13" s="12">
        <v>0.075</v>
      </c>
      <c r="F13" s="15">
        <f t="shared" si="0"/>
        <v>0.16348736086983667</v>
      </c>
      <c r="G13" s="16">
        <f t="shared" si="1"/>
        <v>917.5021188300001</v>
      </c>
      <c r="H13" s="16">
        <f t="shared" si="2"/>
        <v>457.558306660521</v>
      </c>
    </row>
    <row r="14" spans="2:8" ht="12.75">
      <c r="B14" s="10">
        <v>150</v>
      </c>
      <c r="C14" s="11">
        <v>6000</v>
      </c>
      <c r="D14" s="12">
        <v>0.1</v>
      </c>
      <c r="E14" s="12">
        <v>0.075</v>
      </c>
      <c r="F14" s="15">
        <f>B14/G14</f>
        <v>0.14986341413068363</v>
      </c>
      <c r="G14" s="16">
        <f>3.1415926*(D14/2)^2*E14*C14*0.5*60*8*1.18</f>
        <v>1000.9114023600001</v>
      </c>
      <c r="H14" s="16">
        <f t="shared" si="2"/>
        <v>499.15451635693205</v>
      </c>
    </row>
    <row r="15" spans="2:8" ht="12.75">
      <c r="B15" s="10">
        <v>150</v>
      </c>
      <c r="C15" s="11">
        <v>6500</v>
      </c>
      <c r="D15" s="12">
        <v>0.1</v>
      </c>
      <c r="E15" s="12">
        <v>0.075</v>
      </c>
      <c r="F15" s="15">
        <f>B15/G15</f>
        <v>0.13833545919755413</v>
      </c>
      <c r="G15" s="16">
        <f>3.1415926*(D15/2)^2*E15*C15*0.5*60*8*1.18</f>
        <v>1084.32068589</v>
      </c>
      <c r="H15" s="16">
        <f t="shared" si="2"/>
        <v>540.750726053343</v>
      </c>
    </row>
    <row r="18" spans="2:8" ht="12.75">
      <c r="B18" s="29" t="s">
        <v>10</v>
      </c>
      <c r="C18" s="29"/>
      <c r="D18" s="29"/>
      <c r="E18" s="29"/>
      <c r="F18" s="29"/>
      <c r="G18" s="29"/>
      <c r="H18" s="29"/>
    </row>
    <row r="19" spans="2:8" ht="12.75">
      <c r="B19" s="29"/>
      <c r="C19" s="29"/>
      <c r="D19" s="29"/>
      <c r="E19" s="29"/>
      <c r="F19" s="29"/>
      <c r="G19" s="29"/>
      <c r="H19" s="29"/>
    </row>
  </sheetData>
  <mergeCells count="2">
    <mergeCell ref="G2:H2"/>
    <mergeCell ref="B18:H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Vergence Technology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Hidley</dc:creator>
  <cp:keywords/>
  <dc:description/>
  <cp:lastModifiedBy>Samson</cp:lastModifiedBy>
  <cp:lastPrinted>2001-06-05T15:50:32Z</cp:lastPrinted>
  <dcterms:created xsi:type="dcterms:W3CDTF">2000-06-02T18:00:45Z</dcterms:created>
  <dcterms:modified xsi:type="dcterms:W3CDTF">2005-02-26T14:11:25Z</dcterms:modified>
  <cp:category/>
  <cp:version/>
  <cp:contentType/>
  <cp:contentStatus/>
</cp:coreProperties>
</file>